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:\VO\DNS\Asfalty\Vyzva c. 11\Prilohy\Priloha c. 2 SP - Vykazy vymer\"/>
    </mc:Choice>
  </mc:AlternateContent>
  <xr:revisionPtr revIDLastSave="0" documentId="13_ncr:1_{6871F9A7-24BD-439E-B6E8-5D7CD465588B}" xr6:coauthVersionLast="46" xr6:coauthVersionMax="46" xr10:uidLastSave="{00000000-0000-0000-0000-000000000000}"/>
  <bookViews>
    <workbookView xWindow="780" yWindow="780" windowWidth="11880" windowHeight="13950" activeTab="3" xr2:uid="{00000000-000D-0000-FFFF-FFFF00000000}"/>
  </bookViews>
  <sheets>
    <sheet name="2765" sheetId="14" r:id="rId1"/>
    <sheet name="2713" sheetId="12" r:id="rId2"/>
    <sheet name="2805" sheetId="31" r:id="rId3"/>
    <sheet name="RS" sheetId="7" r:id="rId4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4" l="1"/>
  <c r="H7" i="7"/>
  <c r="G31" i="31"/>
  <c r="G25" i="14"/>
  <c r="G23" i="12" l="1"/>
  <c r="H31" i="31" l="1"/>
  <c r="H30" i="31"/>
  <c r="H28" i="31"/>
  <c r="H26" i="31"/>
  <c r="H25" i="31"/>
  <c r="H24" i="31"/>
  <c r="G23" i="31"/>
  <c r="H23" i="31" s="1"/>
  <c r="B18" i="31"/>
  <c r="G27" i="31" l="1"/>
  <c r="H27" i="31" s="1"/>
  <c r="G29" i="31"/>
  <c r="H29" i="31" s="1"/>
  <c r="H32" i="31" s="1"/>
  <c r="I7" i="7" s="1"/>
  <c r="J7" i="7" s="1"/>
  <c r="J34" i="31" l="1"/>
  <c r="K34" i="31"/>
  <c r="G29" i="12"/>
  <c r="G26" i="14" l="1"/>
  <c r="G24" i="14"/>
  <c r="G30" i="14"/>
  <c r="H29" i="14" l="1"/>
  <c r="H30" i="14"/>
  <c r="G27" i="14"/>
  <c r="H27" i="14" s="1"/>
  <c r="G28" i="14"/>
  <c r="H28" i="14" s="1"/>
  <c r="H25" i="14"/>
  <c r="H26" i="14"/>
  <c r="H8" i="7"/>
  <c r="G23" i="14" l="1"/>
  <c r="H23" i="14" s="1"/>
  <c r="B18" i="14"/>
  <c r="H24" i="14" l="1"/>
  <c r="H31" i="14" s="1"/>
  <c r="I5" i="7" s="1"/>
  <c r="J5" i="7" l="1"/>
  <c r="J35" i="14"/>
  <c r="K35" i="14"/>
  <c r="H29" i="12"/>
  <c r="H23" i="12"/>
  <c r="B18" i="12"/>
  <c r="G25" i="12" l="1"/>
  <c r="H25" i="12" s="1"/>
  <c r="G24" i="12"/>
  <c r="H24" i="12" s="1"/>
  <c r="G27" i="12"/>
  <c r="H27" i="12" s="1"/>
  <c r="G28" i="12"/>
  <c r="H28" i="12" s="1"/>
  <c r="G26" i="12"/>
  <c r="H26" i="12" s="1"/>
  <c r="H30" i="12" l="1"/>
  <c r="I6" i="7" s="1"/>
  <c r="J6" i="7" l="1"/>
  <c r="J8" i="7" s="1"/>
  <c r="I8" i="7"/>
  <c r="J32" i="12"/>
  <c r="K32" i="12"/>
</calcChain>
</file>

<file path=xl/sharedStrings.xml><?xml version="1.0" encoding="utf-8"?>
<sst xmlns="http://schemas.openxmlformats.org/spreadsheetml/2006/main" count="203" uniqueCount="80">
  <si>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</si>
  <si>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</si>
  <si>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</si>
  <si>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</si>
  <si>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</si>
  <si>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</si>
  <si>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</si>
  <si>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</si>
  <si>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</si>
  <si>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</si>
  <si>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</si>
  <si>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</si>
  <si>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</si>
  <si>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</si>
  <si>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</si>
  <si>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</si>
  <si>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</si>
  <si>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</si>
  <si>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</si>
  <si>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</si>
  <si>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</si>
  <si>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</si>
  <si>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</si>
  <si>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</si>
  <si>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</si>
  <si>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</si>
  <si>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</si>
  <si>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</si>
  <si>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</si>
  <si>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</si>
  <si>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</si>
  <si>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</si>
  <si>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</si>
  <si>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</si>
  <si>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</si>
  <si>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</si>
  <si>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</si>
  <si>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</si>
  <si>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</si>
  <si>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</si>
  <si>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</si>
  <si>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</si>
  <si>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</si>
  <si>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</si>
  <si>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</si>
  <si>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</si>
  <si>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celkom</t>
  </si>
  <si>
    <t>Miestopis</t>
  </si>
  <si>
    <t>frézovanie s naložením a odvozom do 10 km ( začiatky a konce, MO, intravilán )</t>
  </si>
  <si>
    <t>ACL 16-II  s dovozom rozprestrením a zhutnením</t>
  </si>
  <si>
    <t>III/2765</t>
  </si>
  <si>
    <t>RS</t>
  </si>
  <si>
    <t>Lenka spojovacia</t>
  </si>
  <si>
    <t>III/2713</t>
  </si>
  <si>
    <t>III/2805</t>
  </si>
  <si>
    <t>Hrnčiarska Ves-Hrachovo</t>
  </si>
  <si>
    <t>Lenartovce-Figa</t>
  </si>
  <si>
    <t>Príloha č.1</t>
  </si>
  <si>
    <t>Rekonštrukcie ciest  II. a III. tried v okrese Rimavská Sobota</t>
  </si>
  <si>
    <t>III/2765 Lenka spojovacia</t>
  </si>
  <si>
    <t>staničenie v km: 0,000-1,834</t>
  </si>
  <si>
    <t>dosýpanie krajníc</t>
  </si>
  <si>
    <t>spolu :</t>
  </si>
  <si>
    <t>Príloha č. 2</t>
  </si>
  <si>
    <t>III/2713 Hrnčiarska Ves-Hrachovo</t>
  </si>
  <si>
    <t>frézovanie s naložením a odvozom do 10 km (začiatky a konce, MO,intravilán)</t>
  </si>
  <si>
    <t xml:space="preserve">postrek spojovací </t>
  </si>
  <si>
    <t>postrek infiltračný</t>
  </si>
  <si>
    <t>1,0 kg/m2</t>
  </si>
  <si>
    <t>Recyklácia za studena s kombinovaným spojivom (cement a asfaltová emulzia alebo cement a asfaltová pena) 2 km</t>
  </si>
  <si>
    <t>do 400 mm</t>
  </si>
  <si>
    <t xml:space="preserve">                          staničenie v km: 16,260-19,710 = 3,450</t>
  </si>
  <si>
    <t>Príloha č. 3</t>
  </si>
  <si>
    <t>III/2805 Lenartovce - Figa</t>
  </si>
  <si>
    <t>ACL 16-II s dovozom rozprestretím a zhutnením</t>
  </si>
  <si>
    <r>
      <t xml:space="preserve">staničenie v km : 4,553-6,791 = 2,238 (rec.) </t>
    </r>
    <r>
      <rPr>
        <sz val="11"/>
        <color theme="1"/>
        <rFont val="Calibri"/>
        <family val="2"/>
        <charset val="238"/>
      </rPr>
      <t>ꓼ 6,791-7,493 = 0,702 (f+5)</t>
    </r>
  </si>
  <si>
    <t xml:space="preserve">          sumár : 2,238 + 0,702 = 2,940 km</t>
  </si>
  <si>
    <t>Súhrnný list</t>
  </si>
  <si>
    <t>Opravy ciest  II. a III. tried v okrese Rimavská Sobota - RI 2021</t>
  </si>
  <si>
    <t>staničenie v km: 6,780-10,800 = 4,020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</si>
</sst>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,##0.00;[Red]#,##0.00"/>
    <numFmt numFmtId="167" formatCode="0.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7" fillId="0" borderId="0" applyFont="0" applyFill="0" applyBorder="0" applyAlignment="0" applyProtection="0"/>
  </cellStyleXfs>
  <cellXfs count="246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2" xfId="1" applyFont="1" applyFill="1" applyBorder="1"/>
    <xf numFmtId="0" fontId="6" fillId="0" borderId="23" xfId="1" applyNumberFormat="1" applyFont="1" applyFill="1" applyBorder="1"/>
    <xf numFmtId="165" fontId="6" fillId="0" borderId="24" xfId="0" applyNumberFormat="1" applyFont="1" applyFill="1" applyBorder="1"/>
    <xf numFmtId="4" fontId="6" fillId="0" borderId="24" xfId="0" applyNumberFormat="1" applyFont="1" applyFill="1" applyBorder="1"/>
    <xf numFmtId="4" fontId="6" fillId="0" borderId="25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28" xfId="0" applyFont="1" applyFill="1" applyBorder="1"/>
    <xf numFmtId="0" fontId="0" fillId="0" borderId="29" xfId="0" applyFont="1" applyFill="1" applyBorder="1" applyAlignment="1">
      <alignment horizontal="center"/>
    </xf>
    <xf numFmtId="165" fontId="6" fillId="0" borderId="30" xfId="0" applyNumberFormat="1" applyFont="1" applyFill="1" applyBorder="1"/>
    <xf numFmtId="4" fontId="6" fillId="0" borderId="6" xfId="0" applyNumberFormat="1" applyFont="1" applyFill="1" applyBorder="1"/>
    <xf numFmtId="0" fontId="0" fillId="0" borderId="37" xfId="0" applyFill="1" applyBorder="1" applyAlignment="1">
      <alignment vertical="center"/>
    </xf>
    <xf numFmtId="0" fontId="6" fillId="0" borderId="38" xfId="0" applyFont="1" applyFill="1" applyBorder="1" applyAlignment="1">
      <alignment vertical="center"/>
    </xf>
    <xf numFmtId="165" fontId="6" fillId="0" borderId="25" xfId="0" applyNumberFormat="1" applyFont="1" applyFill="1" applyBorder="1" applyAlignment="1">
      <alignment vertical="center"/>
    </xf>
    <xf numFmtId="4" fontId="6" fillId="0" borderId="39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/>
    </xf>
    <xf numFmtId="0" fontId="0" fillId="0" borderId="40" xfId="0" applyFill="1" applyBorder="1"/>
    <xf numFmtId="0" fontId="0" fillId="0" borderId="41" xfId="0" applyFill="1" applyBorder="1"/>
    <xf numFmtId="0" fontId="8" fillId="0" borderId="42" xfId="0" applyFont="1" applyFill="1" applyBorder="1"/>
    <xf numFmtId="0" fontId="6" fillId="0" borderId="43" xfId="0" applyFont="1" applyFill="1" applyBorder="1"/>
    <xf numFmtId="165" fontId="6" fillId="0" borderId="42" xfId="0" applyNumberFormat="1" applyFont="1" applyFill="1" applyBorder="1"/>
    <xf numFmtId="4" fontId="6" fillId="0" borderId="42" xfId="0" applyNumberFormat="1" applyFont="1" applyFill="1" applyBorder="1"/>
    <xf numFmtId="0" fontId="6" fillId="0" borderId="22" xfId="0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46" xfId="0" applyNumberFormat="1" applyFont="1" applyFill="1" applyBorder="1"/>
    <xf numFmtId="4" fontId="11" fillId="2" borderId="47" xfId="0" applyNumberFormat="1" applyFont="1" applyFill="1" applyBorder="1"/>
    <xf numFmtId="0" fontId="0" fillId="0" borderId="48" xfId="0" applyFill="1" applyBorder="1"/>
    <xf numFmtId="0" fontId="0" fillId="0" borderId="49" xfId="0" applyFill="1" applyBorder="1"/>
    <xf numFmtId="4" fontId="0" fillId="0" borderId="49" xfId="0" applyNumberFormat="1" applyFill="1" applyBorder="1"/>
    <xf numFmtId="4" fontId="12" fillId="0" borderId="49" xfId="0" applyNumberFormat="1" applyFont="1" applyFill="1" applyBorder="1"/>
    <xf numFmtId="0" fontId="12" fillId="0" borderId="49" xfId="0" applyFont="1" applyFill="1" applyBorder="1"/>
    <xf numFmtId="10" fontId="12" fillId="0" borderId="49" xfId="0" applyNumberFormat="1" applyFont="1" applyFill="1" applyBorder="1"/>
    <xf numFmtId="4" fontId="12" fillId="0" borderId="50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1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165" fontId="6" fillId="0" borderId="52" xfId="0" applyNumberFormat="1" applyFont="1" applyFill="1" applyBorder="1"/>
    <xf numFmtId="0" fontId="0" fillId="0" borderId="22" xfId="0" applyFont="1" applyFill="1" applyBorder="1"/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19" fillId="0" borderId="56" xfId="0" applyFont="1" applyBorder="1" applyAlignment="1">
      <alignment horizontal="center"/>
    </xf>
    <xf numFmtId="0" fontId="19" fillId="0" borderId="57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18" fillId="0" borderId="0" xfId="0" applyFont="1" applyBorder="1" applyAlignment="1"/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165" fontId="6" fillId="0" borderId="32" xfId="0" applyNumberFormat="1" applyFont="1" applyFill="1" applyBorder="1"/>
    <xf numFmtId="0" fontId="0" fillId="0" borderId="25" xfId="0" applyFill="1" applyBorder="1" applyAlignment="1">
      <alignment vertical="center"/>
    </xf>
    <xf numFmtId="0" fontId="6" fillId="0" borderId="33" xfId="0" applyFont="1" applyFill="1" applyBorder="1" applyAlignment="1">
      <alignment vertical="center"/>
    </xf>
    <xf numFmtId="4" fontId="11" fillId="0" borderId="60" xfId="0" applyNumberFormat="1" applyFont="1" applyFill="1" applyBorder="1"/>
    <xf numFmtId="4" fontId="11" fillId="0" borderId="61" xfId="0" applyNumberFormat="1" applyFont="1" applyFill="1" applyBorder="1"/>
    <xf numFmtId="4" fontId="6" fillId="0" borderId="62" xfId="0" applyNumberFormat="1" applyFont="1" applyFill="1" applyBorder="1"/>
    <xf numFmtId="4" fontId="6" fillId="0" borderId="63" xfId="0" applyNumberFormat="1" applyFont="1" applyFill="1" applyBorder="1" applyAlignment="1">
      <alignment vertical="center"/>
    </xf>
    <xf numFmtId="4" fontId="6" fillId="0" borderId="64" xfId="0" applyNumberFormat="1" applyFont="1" applyFill="1" applyBorder="1"/>
    <xf numFmtId="4" fontId="6" fillId="0" borderId="65" xfId="0" applyNumberFormat="1" applyFont="1" applyFill="1" applyBorder="1"/>
    <xf numFmtId="0" fontId="0" fillId="0" borderId="69" xfId="0" applyFont="1" applyFill="1" applyBorder="1"/>
    <xf numFmtId="0" fontId="6" fillId="0" borderId="69" xfId="0" applyFont="1" applyFill="1" applyBorder="1"/>
    <xf numFmtId="165" fontId="6" fillId="0" borderId="69" xfId="0" applyNumberFormat="1" applyFont="1" applyFill="1" applyBorder="1"/>
    <xf numFmtId="4" fontId="6" fillId="0" borderId="69" xfId="0" applyNumberFormat="1" applyFont="1" applyFill="1" applyBorder="1"/>
    <xf numFmtId="4" fontId="6" fillId="0" borderId="14" xfId="0" applyNumberFormat="1" applyFont="1" applyFill="1" applyBorder="1"/>
    <xf numFmtId="0" fontId="20" fillId="0" borderId="26" xfId="0" applyFont="1" applyBorder="1" applyAlignment="1">
      <alignment horizontal="center"/>
    </xf>
    <xf numFmtId="0" fontId="20" fillId="3" borderId="27" xfId="0" applyFont="1" applyFill="1" applyBorder="1" applyAlignment="1">
      <alignment horizontal="center"/>
    </xf>
    <xf numFmtId="0" fontId="0" fillId="3" borderId="0" xfId="0" applyFill="1"/>
    <xf numFmtId="167" fontId="20" fillId="3" borderId="27" xfId="0" applyNumberFormat="1" applyFont="1" applyFill="1" applyBorder="1" applyAlignment="1">
      <alignment horizontal="center"/>
    </xf>
    <xf numFmtId="0" fontId="20" fillId="3" borderId="70" xfId="0" applyFont="1" applyFill="1" applyBorder="1" applyAlignment="1">
      <alignment horizontal="center"/>
    </xf>
    <xf numFmtId="0" fontId="20" fillId="3" borderId="71" xfId="0" applyFont="1" applyFill="1" applyBorder="1" applyAlignment="1">
      <alignment horizontal="center"/>
    </xf>
    <xf numFmtId="0" fontId="20" fillId="3" borderId="71" xfId="0" applyFont="1" applyFill="1" applyBorder="1" applyAlignment="1"/>
    <xf numFmtId="167" fontId="20" fillId="3" borderId="71" xfId="0" applyNumberFormat="1" applyFont="1" applyFill="1" applyBorder="1" applyAlignment="1">
      <alignment horizontal="center"/>
    </xf>
    <xf numFmtId="0" fontId="0" fillId="0" borderId="71" xfId="1" applyFont="1" applyFill="1" applyBorder="1"/>
    <xf numFmtId="4" fontId="6" fillId="0" borderId="73" xfId="0" applyNumberFormat="1" applyFont="1" applyFill="1" applyBorder="1"/>
    <xf numFmtId="0" fontId="20" fillId="3" borderId="52" xfId="0" applyFont="1" applyFill="1" applyBorder="1" applyAlignment="1">
      <alignment horizontal="center"/>
    </xf>
    <xf numFmtId="0" fontId="20" fillId="3" borderId="52" xfId="0" applyFont="1" applyFill="1" applyBorder="1" applyAlignment="1"/>
    <xf numFmtId="0" fontId="0" fillId="0" borderId="3" xfId="0" applyBorder="1"/>
    <xf numFmtId="0" fontId="0" fillId="0" borderId="5" xfId="0" applyBorder="1"/>
    <xf numFmtId="0" fontId="20" fillId="3" borderId="75" xfId="0" applyFont="1" applyFill="1" applyBorder="1" applyAlignment="1">
      <alignment horizontal="center"/>
    </xf>
    <xf numFmtId="166" fontId="21" fillId="0" borderId="31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6" fillId="0" borderId="3" xfId="0" applyFont="1" applyFill="1" applyBorder="1"/>
    <xf numFmtId="165" fontId="6" fillId="0" borderId="0" xfId="0" applyNumberFormat="1" applyFont="1" applyFill="1" applyBorder="1"/>
    <xf numFmtId="4" fontId="6" fillId="0" borderId="3" xfId="0" applyNumberFormat="1" applyFont="1" applyFill="1" applyBorder="1"/>
    <xf numFmtId="0" fontId="6" fillId="0" borderId="5" xfId="0" applyFont="1" applyFill="1" applyBorder="1"/>
    <xf numFmtId="165" fontId="6" fillId="0" borderId="3" xfId="0" applyNumberFormat="1" applyFont="1" applyFill="1" applyBorder="1"/>
    <xf numFmtId="4" fontId="11" fillId="0" borderId="4" xfId="0" applyNumberFormat="1" applyFont="1" applyFill="1" applyBorder="1"/>
    <xf numFmtId="4" fontId="22" fillId="0" borderId="3" xfId="0" applyNumberFormat="1" applyFont="1" applyFill="1" applyBorder="1"/>
    <xf numFmtId="166" fontId="21" fillId="0" borderId="80" xfId="0" applyNumberFormat="1" applyFont="1" applyFill="1" applyBorder="1" applyAlignment="1">
      <alignment horizontal="right"/>
    </xf>
    <xf numFmtId="0" fontId="6" fillId="0" borderId="82" xfId="0" applyFont="1" applyFill="1" applyBorder="1"/>
    <xf numFmtId="4" fontId="6" fillId="0" borderId="82" xfId="0" applyNumberFormat="1" applyFont="1" applyFill="1" applyBorder="1"/>
    <xf numFmtId="0" fontId="21" fillId="0" borderId="22" xfId="0" applyFont="1" applyFill="1" applyBorder="1" applyAlignment="1">
      <alignment horizontal="center"/>
    </xf>
    <xf numFmtId="165" fontId="6" fillId="0" borderId="82" xfId="0" applyNumberFormat="1" applyFont="1" applyFill="1" applyBorder="1"/>
    <xf numFmtId="0" fontId="0" fillId="0" borderId="82" xfId="0" applyFont="1" applyFill="1" applyBorder="1"/>
    <xf numFmtId="165" fontId="6" fillId="0" borderId="83" xfId="0" applyNumberFormat="1" applyFont="1" applyFill="1" applyBorder="1"/>
    <xf numFmtId="0" fontId="0" fillId="0" borderId="37" xfId="0" applyFill="1" applyBorder="1" applyAlignment="1">
      <alignment horizontal="left" vertical="center"/>
    </xf>
    <xf numFmtId="0" fontId="21" fillId="0" borderId="22" xfId="0" applyFont="1" applyFill="1" applyBorder="1" applyAlignment="1">
      <alignment horizontal="center" vertical="center"/>
    </xf>
    <xf numFmtId="165" fontId="6" fillId="0" borderId="22" xfId="0" applyNumberFormat="1" applyFont="1" applyFill="1" applyBorder="1" applyAlignment="1">
      <alignment horizontal="center" vertical="center"/>
    </xf>
    <xf numFmtId="4" fontId="6" fillId="0" borderId="62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center" wrapText="1"/>
    </xf>
    <xf numFmtId="166" fontId="21" fillId="0" borderId="81" xfId="0" applyNumberFormat="1" applyFont="1" applyFill="1" applyBorder="1" applyAlignment="1">
      <alignment horizontal="right" vertical="center"/>
    </xf>
    <xf numFmtId="0" fontId="0" fillId="0" borderId="3" xfId="0" applyFill="1" applyBorder="1" applyAlignment="1"/>
    <xf numFmtId="0" fontId="2" fillId="0" borderId="0" xfId="0" applyFont="1" applyFill="1" applyBorder="1" applyAlignment="1"/>
    <xf numFmtId="4" fontId="20" fillId="0" borderId="74" xfId="0" applyNumberFormat="1" applyFont="1" applyFill="1" applyBorder="1" applyAlignment="1">
      <alignment horizontal="right"/>
    </xf>
    <xf numFmtId="4" fontId="20" fillId="0" borderId="84" xfId="0" applyNumberFormat="1" applyFont="1" applyFill="1" applyBorder="1" applyAlignment="1">
      <alignment horizontal="right"/>
    </xf>
    <xf numFmtId="4" fontId="20" fillId="0" borderId="76" xfId="0" applyNumberFormat="1" applyFont="1" applyFill="1" applyBorder="1" applyAlignment="1">
      <alignment horizontal="right" vertical="center"/>
    </xf>
    <xf numFmtId="164" fontId="20" fillId="3" borderId="72" xfId="0" applyNumberFormat="1" applyFont="1" applyFill="1" applyBorder="1" applyAlignment="1">
      <alignment horizontal="left" vertical="top"/>
    </xf>
    <xf numFmtId="164" fontId="20" fillId="3" borderId="58" xfId="0" applyNumberFormat="1" applyFont="1" applyFill="1" applyBorder="1" applyAlignment="1">
      <alignment horizontal="left" vertical="top"/>
    </xf>
    <xf numFmtId="164" fontId="20" fillId="3" borderId="74" xfId="2" applyFont="1" applyFill="1" applyBorder="1" applyAlignment="1">
      <alignment horizontal="center" vertical="center"/>
    </xf>
    <xf numFmtId="164" fontId="18" fillId="0" borderId="16" xfId="0" applyNumberFormat="1" applyFont="1" applyBorder="1" applyAlignment="1">
      <alignment horizontal="right"/>
    </xf>
    <xf numFmtId="164" fontId="18" fillId="0" borderId="2" xfId="0" applyNumberFormat="1" applyFont="1" applyBorder="1"/>
    <xf numFmtId="0" fontId="0" fillId="0" borderId="42" xfId="0" applyFont="1" applyFill="1" applyBorder="1"/>
    <xf numFmtId="0" fontId="18" fillId="0" borderId="5" xfId="0" applyFont="1" applyBorder="1" applyAlignment="1">
      <alignment horizontal="center"/>
    </xf>
    <xf numFmtId="167" fontId="0" fillId="0" borderId="48" xfId="0" applyNumberFormat="1" applyBorder="1" applyAlignment="1">
      <alignment horizontal="center"/>
    </xf>
    <xf numFmtId="167" fontId="20" fillId="3" borderId="85" xfId="0" applyNumberFormat="1" applyFont="1" applyFill="1" applyBorder="1" applyAlignment="1">
      <alignment horizontal="center"/>
    </xf>
    <xf numFmtId="167" fontId="20" fillId="3" borderId="86" xfId="0" applyNumberFormat="1" applyFont="1" applyFill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3" borderId="69" xfId="0" applyFont="1" applyFill="1" applyBorder="1" applyAlignment="1">
      <alignment horizontal="center"/>
    </xf>
    <xf numFmtId="0" fontId="20" fillId="3" borderId="69" xfId="0" applyFont="1" applyFill="1" applyBorder="1" applyAlignment="1"/>
    <xf numFmtId="167" fontId="20" fillId="3" borderId="69" xfId="0" applyNumberFormat="1" applyFont="1" applyFill="1" applyBorder="1" applyAlignment="1">
      <alignment horizontal="center"/>
    </xf>
    <xf numFmtId="167" fontId="20" fillId="3" borderId="14" xfId="0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20" fillId="0" borderId="26" xfId="0" applyFont="1" applyFill="1" applyBorder="1" applyAlignment="1"/>
    <xf numFmtId="0" fontId="0" fillId="0" borderId="27" xfId="0" applyFont="1" applyFill="1" applyBorder="1" applyAlignment="1"/>
    <xf numFmtId="0" fontId="0" fillId="0" borderId="34" xfId="1" applyFont="1" applyFill="1" applyBorder="1" applyAlignment="1">
      <alignment vertical="center" wrapText="1"/>
    </xf>
    <xf numFmtId="0" fontId="0" fillId="0" borderId="35" xfId="1" applyFont="1" applyFill="1" applyBorder="1" applyAlignment="1">
      <alignment vertical="center" wrapText="1"/>
    </xf>
    <xf numFmtId="0" fontId="0" fillId="0" borderId="36" xfId="1" applyFont="1" applyFill="1" applyBorder="1" applyAlignment="1">
      <alignment vertical="center" wrapText="1"/>
    </xf>
    <xf numFmtId="0" fontId="0" fillId="0" borderId="59" xfId="1" applyFont="1" applyFill="1" applyBorder="1" applyAlignment="1">
      <alignment horizontal="left"/>
    </xf>
    <xf numFmtId="0" fontId="0" fillId="0" borderId="53" xfId="1" applyFont="1" applyFill="1" applyBorder="1" applyAlignment="1">
      <alignment horizontal="left"/>
    </xf>
    <xf numFmtId="0" fontId="0" fillId="0" borderId="79" xfId="1" applyFont="1" applyFill="1" applyBorder="1" applyAlignment="1">
      <alignment horizontal="left"/>
    </xf>
    <xf numFmtId="0" fontId="0" fillId="0" borderId="66" xfId="1" applyFont="1" applyFill="1" applyBorder="1" applyAlignment="1">
      <alignment horizontal="left"/>
    </xf>
    <xf numFmtId="0" fontId="0" fillId="0" borderId="67" xfId="1" applyFont="1" applyFill="1" applyBorder="1" applyAlignment="1">
      <alignment horizontal="left"/>
    </xf>
    <xf numFmtId="0" fontId="0" fillId="0" borderId="68" xfId="1" applyFont="1" applyFill="1" applyBorder="1" applyAlignment="1">
      <alignment horizontal="left"/>
    </xf>
    <xf numFmtId="0" fontId="0" fillId="0" borderId="2" xfId="1" applyFont="1" applyFill="1" applyBorder="1" applyAlignment="1">
      <alignment horizontal="left"/>
    </xf>
    <xf numFmtId="0" fontId="0" fillId="0" borderId="3" xfId="1" applyFont="1" applyFill="1" applyBorder="1" applyAlignment="1">
      <alignment horizontal="left"/>
    </xf>
    <xf numFmtId="0" fontId="0" fillId="0" borderId="5" xfId="1" applyFont="1" applyFill="1" applyBorder="1" applyAlignment="1">
      <alignment horizontal="left"/>
    </xf>
    <xf numFmtId="0" fontId="0" fillId="0" borderId="0" xfId="1" applyFont="1" applyFill="1" applyBorder="1" applyAlignment="1">
      <alignment horizontal="left"/>
    </xf>
    <xf numFmtId="0" fontId="0" fillId="0" borderId="59" xfId="0" applyFont="1" applyFill="1" applyBorder="1" applyAlignment="1">
      <alignment horizontal="left"/>
    </xf>
    <xf numFmtId="0" fontId="0" fillId="0" borderId="53" xfId="0" applyFont="1" applyFill="1" applyBorder="1" applyAlignment="1">
      <alignment horizontal="left"/>
    </xf>
    <xf numFmtId="0" fontId="0" fillId="0" borderId="54" xfId="0" applyFont="1" applyFill="1" applyBorder="1" applyAlignment="1">
      <alignment horizontal="left"/>
    </xf>
    <xf numFmtId="0" fontId="0" fillId="0" borderId="76" xfId="1" applyFont="1" applyFill="1" applyBorder="1" applyAlignment="1">
      <alignment horizontal="center"/>
    </xf>
    <xf numFmtId="0" fontId="0" fillId="0" borderId="77" xfId="1" applyFont="1" applyFill="1" applyBorder="1" applyAlignment="1">
      <alignment horizontal="center"/>
    </xf>
    <xf numFmtId="0" fontId="0" fillId="0" borderId="78" xfId="1" applyFont="1" applyFill="1" applyBorder="1" applyAlignment="1">
      <alignment horizontal="center"/>
    </xf>
    <xf numFmtId="0" fontId="0" fillId="0" borderId="40" xfId="0" applyFill="1" applyBorder="1" applyAlignment="1">
      <alignment horizontal="left"/>
    </xf>
    <xf numFmtId="0" fontId="0" fillId="0" borderId="41" xfId="0" applyFill="1" applyBorder="1" applyAlignment="1">
      <alignment horizontal="left"/>
    </xf>
    <xf numFmtId="0" fontId="0" fillId="0" borderId="43" xfId="0" applyFill="1" applyBorder="1" applyAlignment="1">
      <alignment horizontal="left"/>
    </xf>
    <xf numFmtId="0" fontId="2" fillId="3" borderId="0" xfId="1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4" xfId="1" applyFont="1" applyFill="1" applyBorder="1" applyAlignment="1">
      <alignment horizontal="left"/>
    </xf>
    <xf numFmtId="0" fontId="0" fillId="0" borderId="45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0" borderId="76" xfId="1" applyFont="1" applyFill="1" applyBorder="1" applyAlignment="1">
      <alignment horizontal="left"/>
    </xf>
    <xf numFmtId="0" fontId="0" fillId="0" borderId="77" xfId="1" applyFont="1" applyFill="1" applyBorder="1" applyAlignment="1">
      <alignment horizontal="left"/>
    </xf>
    <xf numFmtId="0" fontId="0" fillId="0" borderId="78" xfId="1" applyFont="1" applyFill="1" applyBorder="1" applyAlignment="1">
      <alignment horizontal="left"/>
    </xf>
    <xf numFmtId="0" fontId="0" fillId="0" borderId="79" xfId="0" applyFont="1" applyFill="1" applyBorder="1" applyAlignment="1">
      <alignment horizontal="left"/>
    </xf>
    <xf numFmtId="0" fontId="20" fillId="0" borderId="59" xfId="0" applyFont="1" applyFill="1" applyBorder="1" applyAlignment="1">
      <alignment horizontal="left"/>
    </xf>
    <xf numFmtId="0" fontId="20" fillId="0" borderId="53" xfId="0" applyFont="1" applyFill="1" applyBorder="1" applyAlignment="1">
      <alignment horizontal="left"/>
    </xf>
    <xf numFmtId="0" fontId="20" fillId="0" borderId="54" xfId="0" applyFont="1" applyFill="1" applyBorder="1" applyAlignment="1">
      <alignment horizontal="left"/>
    </xf>
    <xf numFmtId="0" fontId="20" fillId="0" borderId="59" xfId="0" applyFont="1" applyFill="1" applyBorder="1" applyAlignment="1">
      <alignment horizontal="left" wrapText="1"/>
    </xf>
    <xf numFmtId="0" fontId="20" fillId="0" borderId="53" xfId="0" applyFont="1" applyFill="1" applyBorder="1" applyAlignment="1">
      <alignment horizontal="left" wrapText="1"/>
    </xf>
    <xf numFmtId="0" fontId="20" fillId="0" borderId="54" xfId="0" applyFont="1" applyFill="1" applyBorder="1" applyAlignment="1">
      <alignment horizontal="left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0" fillId="0" borderId="0" xfId="0" applyFont="1" applyAlignment="1">
      <alignment horizontal="left"/>
    </xf>
    <xf numFmtId="0" fontId="20" fillId="0" borderId="6" xfId="0" applyFont="1" applyBorder="1" applyAlignment="1">
      <alignment horizontal="left"/>
    </xf>
    <xf numFmtId="0" fontId="0" fillId="0" borderId="49" xfId="0" applyBorder="1" applyAlignment="1">
      <alignment horizontal="center"/>
    </xf>
    <xf numFmtId="0" fontId="18" fillId="0" borderId="0" xfId="0" applyFont="1" applyAlignment="1">
      <alignment horizontal="center"/>
    </xf>
  </cellXfs>
  <cellStyles count="3">
    <cellStyle name="Čiarka" xfId="2" builtinId="3"/>
    <cellStyle name="Normálna" xfId="0" builtinId="0"/>
    <cellStyle name="normálne_30 mil  17 01 2012 (2)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M44"/>
  <sheetViews>
    <sheetView topLeftCell="A4" zoomScale="70" zoomScaleNormal="70" workbookViewId="0">
      <selection activeCell="H31" sqref="H31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57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222" t="s">
        <v>58</v>
      </c>
      <c r="C4" s="222"/>
      <c r="D4" s="222"/>
      <c r="E4" s="222"/>
      <c r="F4" s="222"/>
      <c r="G4" s="222"/>
      <c r="H4" s="22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23" t="s">
        <v>59</v>
      </c>
      <c r="B11" s="223"/>
      <c r="C11" s="223"/>
      <c r="D11" s="8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5</v>
      </c>
      <c r="B13" s="13"/>
      <c r="C13" s="14"/>
      <c r="D13" s="225" t="s">
        <v>60</v>
      </c>
      <c r="E13" s="225"/>
      <c r="F13" s="225"/>
      <c r="G13" s="14"/>
      <c r="H13" s="15"/>
      <c r="I13" s="14"/>
      <c r="J13" s="15"/>
      <c r="K13" s="16"/>
    </row>
    <row r="14" spans="1:11" x14ac:dyDescent="0.25">
      <c r="A14" s="224" t="s">
        <v>59</v>
      </c>
      <c r="B14" s="223"/>
      <c r="C14" s="8"/>
      <c r="D14" s="226"/>
      <c r="E14" s="226"/>
      <c r="F14" s="226"/>
      <c r="G14" s="8"/>
      <c r="H14" s="18"/>
      <c r="I14" s="18"/>
      <c r="J14" s="18"/>
      <c r="K14" s="19"/>
    </row>
    <row r="15" spans="1:11" ht="15.75" thickBot="1" x14ac:dyDescent="0.3">
      <c r="A15" s="20"/>
      <c r="B15" s="8"/>
      <c r="C15" s="8"/>
      <c r="D15" s="8"/>
      <c r="E15" s="8"/>
      <c r="F15" s="17"/>
      <c r="G15" s="8"/>
      <c r="H15" s="21"/>
      <c r="I15" s="22"/>
      <c r="J15" s="17"/>
      <c r="K15" s="23"/>
    </row>
    <row r="16" spans="1:11" x14ac:dyDescent="0.25">
      <c r="A16" s="24" t="s">
        <v>6</v>
      </c>
      <c r="B16" s="25">
        <v>1834</v>
      </c>
      <c r="C16" s="8" t="s">
        <v>7</v>
      </c>
      <c r="D16" s="8"/>
      <c r="E16" s="8"/>
      <c r="F16" s="17"/>
      <c r="G16" s="8"/>
      <c r="H16" s="21"/>
      <c r="I16" s="22"/>
      <c r="J16" s="17"/>
      <c r="K16" s="26"/>
    </row>
    <row r="17" spans="1:11" x14ac:dyDescent="0.25">
      <c r="A17" s="27" t="s">
        <v>8</v>
      </c>
      <c r="B17" s="28">
        <v>5.2</v>
      </c>
      <c r="C17" s="8" t="s">
        <v>7</v>
      </c>
      <c r="D17" s="8"/>
      <c r="E17" s="8"/>
      <c r="F17" s="17"/>
      <c r="G17" s="8"/>
      <c r="H17" s="17"/>
      <c r="I17" s="8"/>
      <c r="J17" s="29"/>
      <c r="K17" s="23"/>
    </row>
    <row r="18" spans="1:11" x14ac:dyDescent="0.25">
      <c r="A18" s="30" t="s">
        <v>9</v>
      </c>
      <c r="B18" s="31">
        <f>B16*B17</f>
        <v>9536.8000000000011</v>
      </c>
      <c r="C18" s="8" t="s">
        <v>10</v>
      </c>
      <c r="D18" s="8"/>
      <c r="E18" s="8"/>
      <c r="F18" s="17"/>
      <c r="G18" s="8"/>
      <c r="H18" s="17"/>
      <c r="I18" s="8"/>
      <c r="J18" s="29"/>
      <c r="K18" s="23"/>
    </row>
    <row r="19" spans="1:11" ht="15.75" thickBot="1" x14ac:dyDescent="0.3">
      <c r="A19" s="32" t="s">
        <v>11</v>
      </c>
      <c r="B19" s="33"/>
      <c r="C19" s="20" t="s">
        <v>10</v>
      </c>
      <c r="D19" s="8"/>
      <c r="E19" s="8"/>
      <c r="F19" s="17"/>
      <c r="G19" s="8"/>
      <c r="H19" s="17"/>
      <c r="I19" s="8"/>
      <c r="J19" s="29"/>
      <c r="K19" s="23"/>
    </row>
    <row r="20" spans="1:11" ht="15.75" thickBot="1" x14ac:dyDescent="0.3">
      <c r="A20" s="34"/>
      <c r="B20" s="35"/>
      <c r="C20" s="8"/>
      <c r="D20" s="8"/>
      <c r="E20" s="8"/>
      <c r="F20" s="17"/>
      <c r="G20" s="8"/>
      <c r="H20" s="17"/>
      <c r="I20" s="8"/>
      <c r="J20" s="29"/>
      <c r="K20" s="23"/>
    </row>
    <row r="21" spans="1:11" ht="15.75" thickBot="1" x14ac:dyDescent="0.3">
      <c r="A21" s="34"/>
      <c r="B21" s="35"/>
      <c r="C21" s="8"/>
      <c r="D21" s="8"/>
      <c r="E21" s="8"/>
      <c r="F21" s="36" t="s">
        <v>12</v>
      </c>
      <c r="G21" s="37"/>
      <c r="H21" s="38" t="s">
        <v>13</v>
      </c>
      <c r="I21" s="39"/>
      <c r="J21" s="40"/>
      <c r="K21" s="41"/>
    </row>
    <row r="22" spans="1:11" ht="15.75" thickBot="1" x14ac:dyDescent="0.3">
      <c r="A22" s="42" t="s">
        <v>14</v>
      </c>
      <c r="B22" s="43"/>
      <c r="C22" s="44"/>
      <c r="D22" s="45" t="s">
        <v>15</v>
      </c>
      <c r="E22" s="46" t="s">
        <v>16</v>
      </c>
      <c r="F22" s="47" t="s">
        <v>17</v>
      </c>
      <c r="G22" s="46" t="s">
        <v>18</v>
      </c>
      <c r="H22" s="48" t="s">
        <v>17</v>
      </c>
      <c r="I22" s="49"/>
      <c r="J22" s="50"/>
      <c r="K22" s="23"/>
    </row>
    <row r="23" spans="1:11" x14ac:dyDescent="0.25">
      <c r="A23" s="216" t="s">
        <v>19</v>
      </c>
      <c r="B23" s="217"/>
      <c r="C23" s="218"/>
      <c r="D23" s="51" t="s">
        <v>7</v>
      </c>
      <c r="E23" s="52" t="s">
        <v>20</v>
      </c>
      <c r="F23" s="53"/>
      <c r="G23" s="54">
        <f>B17*2</f>
        <v>10.4</v>
      </c>
      <c r="H23" s="130">
        <f>F23*G23</f>
        <v>0</v>
      </c>
      <c r="I23" s="49"/>
      <c r="J23" s="56"/>
      <c r="K23" s="57"/>
    </row>
    <row r="24" spans="1:11" x14ac:dyDescent="0.25">
      <c r="A24" s="198" t="s">
        <v>21</v>
      </c>
      <c r="B24" s="199"/>
      <c r="C24" s="199"/>
      <c r="D24" s="58" t="s">
        <v>22</v>
      </c>
      <c r="E24" s="59"/>
      <c r="F24" s="60"/>
      <c r="G24" s="154">
        <f>B16*B17</f>
        <v>9536.8000000000011</v>
      </c>
      <c r="H24" s="130">
        <f>F24*G24</f>
        <v>0</v>
      </c>
      <c r="I24" s="49"/>
      <c r="J24" s="56"/>
      <c r="K24" s="57"/>
    </row>
    <row r="25" spans="1:11" x14ac:dyDescent="0.25">
      <c r="A25" s="213" t="s">
        <v>23</v>
      </c>
      <c r="B25" s="214"/>
      <c r="C25" s="215"/>
      <c r="D25" s="116" t="s">
        <v>22</v>
      </c>
      <c r="E25" s="73" t="s">
        <v>24</v>
      </c>
      <c r="F25" s="125"/>
      <c r="G25" s="55">
        <f>(B16*B17)*2</f>
        <v>19073.600000000002</v>
      </c>
      <c r="H25" s="130">
        <f>F25*G25</f>
        <v>0</v>
      </c>
      <c r="I25" s="49"/>
      <c r="J25" s="56"/>
      <c r="K25" s="57"/>
    </row>
    <row r="26" spans="1:11" ht="25.5" customHeight="1" x14ac:dyDescent="0.25">
      <c r="A26" s="200" t="s">
        <v>48</v>
      </c>
      <c r="B26" s="201"/>
      <c r="C26" s="202"/>
      <c r="D26" s="126" t="s">
        <v>22</v>
      </c>
      <c r="E26" s="127" t="s">
        <v>20</v>
      </c>
      <c r="F26" s="64"/>
      <c r="G26" s="65">
        <f>B17*4</f>
        <v>20.8</v>
      </c>
      <c r="H26" s="131">
        <f>G26*F26</f>
        <v>0</v>
      </c>
      <c r="I26" s="49"/>
      <c r="J26" s="56"/>
      <c r="K26" s="57"/>
    </row>
    <row r="27" spans="1:11" x14ac:dyDescent="0.25">
      <c r="A27" s="219" t="s">
        <v>25</v>
      </c>
      <c r="B27" s="220"/>
      <c r="C27" s="221"/>
      <c r="D27" s="69" t="s">
        <v>26</v>
      </c>
      <c r="E27" s="70" t="s">
        <v>20</v>
      </c>
      <c r="F27" s="71"/>
      <c r="G27" s="72">
        <f>B16*B17</f>
        <v>9536.8000000000011</v>
      </c>
      <c r="H27" s="132">
        <f>F27*G27</f>
        <v>0</v>
      </c>
      <c r="I27" s="49"/>
      <c r="J27" s="56"/>
      <c r="K27" s="61"/>
    </row>
    <row r="28" spans="1:11" ht="15" customHeight="1" x14ac:dyDescent="0.25">
      <c r="A28" s="203" t="s">
        <v>49</v>
      </c>
      <c r="B28" s="204"/>
      <c r="C28" s="205"/>
      <c r="D28" s="69" t="s">
        <v>26</v>
      </c>
      <c r="E28" s="70" t="s">
        <v>20</v>
      </c>
      <c r="F28" s="115"/>
      <c r="G28" s="72">
        <f>B16*B17</f>
        <v>9536.8000000000011</v>
      </c>
      <c r="H28" s="133">
        <f>F28*G28</f>
        <v>0</v>
      </c>
      <c r="I28" s="49"/>
      <c r="J28" s="66"/>
      <c r="K28" s="61"/>
    </row>
    <row r="29" spans="1:11" x14ac:dyDescent="0.25">
      <c r="A29" s="219" t="s">
        <v>61</v>
      </c>
      <c r="B29" s="220"/>
      <c r="C29" s="221"/>
      <c r="D29" s="186" t="s">
        <v>7</v>
      </c>
      <c r="E29" s="70"/>
      <c r="F29" s="71"/>
      <c r="G29" s="72">
        <f>B16*2</f>
        <v>3668</v>
      </c>
      <c r="H29" s="132">
        <f>F29*G29</f>
        <v>0</v>
      </c>
      <c r="I29" s="49"/>
      <c r="J29" s="56"/>
      <c r="K29" s="61"/>
    </row>
    <row r="30" spans="1:11" ht="15.75" thickBot="1" x14ac:dyDescent="0.3">
      <c r="A30" s="206" t="s">
        <v>37</v>
      </c>
      <c r="B30" s="207"/>
      <c r="C30" s="208"/>
      <c r="D30" s="134" t="s">
        <v>7</v>
      </c>
      <c r="E30" s="135"/>
      <c r="F30" s="136"/>
      <c r="G30" s="137">
        <f>B16+12*B17</f>
        <v>1896.4</v>
      </c>
      <c r="H30" s="138">
        <f t="shared" ref="H30" si="0">F30*G30</f>
        <v>0</v>
      </c>
      <c r="I30" s="49"/>
      <c r="J30" s="56"/>
      <c r="K30" s="61"/>
    </row>
    <row r="31" spans="1:11" ht="15.75" thickBot="1" x14ac:dyDescent="0.3">
      <c r="A31" s="209"/>
      <c r="B31" s="210"/>
      <c r="C31" s="210"/>
      <c r="D31" s="14"/>
      <c r="E31" s="156"/>
      <c r="F31" s="160"/>
      <c r="G31" s="161" t="s">
        <v>62</v>
      </c>
      <c r="H31" s="162">
        <f>SUM(H23:H30)</f>
        <v>0</v>
      </c>
      <c r="I31" s="159"/>
      <c r="J31" s="56"/>
      <c r="K31" s="61"/>
    </row>
    <row r="32" spans="1:11" x14ac:dyDescent="0.25">
      <c r="A32" s="211"/>
      <c r="B32" s="212"/>
      <c r="C32" s="212"/>
      <c r="D32" s="155"/>
      <c r="E32" s="49"/>
      <c r="F32" s="157"/>
      <c r="G32" s="56"/>
      <c r="H32" s="158"/>
      <c r="I32" s="49"/>
      <c r="J32" s="56"/>
      <c r="K32" s="61"/>
    </row>
    <row r="33" spans="1:13" x14ac:dyDescent="0.25">
      <c r="A33" s="77"/>
      <c r="B33" s="78"/>
      <c r="C33" s="78"/>
      <c r="D33" s="78"/>
      <c r="E33" s="74"/>
      <c r="F33" s="74"/>
      <c r="G33" s="74"/>
      <c r="H33" s="74"/>
      <c r="I33" s="74"/>
      <c r="J33" s="75"/>
      <c r="K33" s="76"/>
    </row>
    <row r="34" spans="1:13" ht="15.75" thickBot="1" x14ac:dyDescent="0.3">
      <c r="A34" s="77"/>
      <c r="B34" s="78"/>
      <c r="C34" s="78"/>
      <c r="D34" s="78"/>
      <c r="E34" s="79"/>
      <c r="F34" s="74"/>
      <c r="G34" s="74"/>
      <c r="H34" s="74"/>
      <c r="I34" s="74"/>
      <c r="J34" s="75" t="s">
        <v>28</v>
      </c>
      <c r="K34" s="80" t="s">
        <v>29</v>
      </c>
    </row>
    <row r="35" spans="1:13" ht="15.75" thickBot="1" x14ac:dyDescent="0.3">
      <c r="A35" s="77"/>
      <c r="B35" s="78"/>
      <c r="C35" s="78"/>
      <c r="D35" s="78"/>
      <c r="E35" s="74"/>
      <c r="F35" s="74"/>
      <c r="G35" s="74"/>
      <c r="H35" s="74" t="s">
        <v>30</v>
      </c>
      <c r="I35" s="81" t="s">
        <v>17</v>
      </c>
      <c r="J35" s="82">
        <f>H31*0.2</f>
        <v>0</v>
      </c>
      <c r="K35" s="83">
        <f>H31*1.2</f>
        <v>0</v>
      </c>
    </row>
    <row r="36" spans="1:13" ht="15.75" thickBot="1" x14ac:dyDescent="0.3">
      <c r="A36" s="84"/>
      <c r="B36" s="85"/>
      <c r="C36" s="85"/>
      <c r="D36" s="85"/>
      <c r="E36" s="85"/>
      <c r="F36" s="86"/>
      <c r="G36" s="87"/>
      <c r="H36" s="87"/>
      <c r="I36" s="88"/>
      <c r="J36" s="89"/>
      <c r="K36" s="90"/>
    </row>
    <row r="37" spans="1:13" ht="15.75" thickBot="1" x14ac:dyDescent="0.3">
      <c r="A37" s="91"/>
      <c r="B37" s="92"/>
      <c r="C37" s="92"/>
      <c r="D37" s="92"/>
      <c r="E37" s="92"/>
      <c r="F37" s="93"/>
      <c r="G37" s="94"/>
      <c r="H37" s="95"/>
      <c r="I37" s="96"/>
      <c r="J37" s="97"/>
      <c r="K37" s="98"/>
    </row>
    <row r="38" spans="1:13" x14ac:dyDescent="0.25">
      <c r="A38" s="99" t="s">
        <v>31</v>
      </c>
      <c r="B38" s="100"/>
      <c r="C38" s="100"/>
      <c r="D38" s="100"/>
      <c r="E38" s="100"/>
      <c r="F38" s="100"/>
      <c r="G38" s="101"/>
      <c r="H38" s="101"/>
      <c r="I38" s="102"/>
      <c r="J38" s="101"/>
      <c r="K38" s="101"/>
      <c r="L38" s="103"/>
      <c r="M38" s="103"/>
    </row>
    <row r="39" spans="1:13" x14ac:dyDescent="0.25">
      <c r="A39" s="104" t="s">
        <v>32</v>
      </c>
      <c r="B39" s="105"/>
      <c r="C39" s="105"/>
      <c r="D39" s="105"/>
      <c r="E39" s="105"/>
      <c r="F39" s="105"/>
      <c r="G39" s="106"/>
      <c r="H39" s="106"/>
      <c r="I39" s="107"/>
      <c r="J39" s="108"/>
      <c r="K39" s="109"/>
      <c r="L39" s="103"/>
      <c r="M39" s="103"/>
    </row>
    <row r="40" spans="1:13" x14ac:dyDescent="0.25">
      <c r="A40" s="196" t="s">
        <v>33</v>
      </c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</row>
    <row r="41" spans="1:13" x14ac:dyDescent="0.25">
      <c r="A41" s="124"/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</row>
    <row r="42" spans="1:13" x14ac:dyDescent="0.25">
      <c r="F42" s="3"/>
      <c r="H42" s="3"/>
      <c r="J42" s="3"/>
      <c r="K42" s="3"/>
    </row>
    <row r="43" spans="1:13" x14ac:dyDescent="0.25">
      <c r="A43" s="110"/>
      <c r="B43" s="110"/>
      <c r="C43" s="111"/>
      <c r="D43" s="112"/>
      <c r="E43" s="112"/>
      <c r="F43" s="112"/>
      <c r="G43" s="113" t="s">
        <v>34</v>
      </c>
      <c r="H43" s="113"/>
      <c r="I43" s="113"/>
      <c r="J43" s="3"/>
      <c r="K43" s="3"/>
    </row>
    <row r="44" spans="1:13" x14ac:dyDescent="0.25">
      <c r="A44" s="197" t="s">
        <v>35</v>
      </c>
      <c r="B44" s="197"/>
      <c r="C44" s="197"/>
      <c r="D44" s="114"/>
      <c r="E44" s="114"/>
      <c r="F44" s="111"/>
      <c r="G44" s="113" t="s">
        <v>36</v>
      </c>
      <c r="H44" s="113"/>
      <c r="I44" s="113"/>
      <c r="J44" s="3"/>
      <c r="K44" s="3"/>
    </row>
  </sheetData>
  <mergeCells count="17">
    <mergeCell ref="A23:C23"/>
    <mergeCell ref="A29:C29"/>
    <mergeCell ref="A27:C27"/>
    <mergeCell ref="B4:H4"/>
    <mergeCell ref="A11:C11"/>
    <mergeCell ref="A14:B14"/>
    <mergeCell ref="D13:F13"/>
    <mergeCell ref="D14:F14"/>
    <mergeCell ref="A40:M40"/>
    <mergeCell ref="A44:C44"/>
    <mergeCell ref="A24:C24"/>
    <mergeCell ref="A26:C26"/>
    <mergeCell ref="A28:C28"/>
    <mergeCell ref="A30:C30"/>
    <mergeCell ref="A31:C31"/>
    <mergeCell ref="A32:C32"/>
    <mergeCell ref="A25:C25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M41"/>
  <sheetViews>
    <sheetView topLeftCell="B1" zoomScale="70" zoomScaleNormal="70" workbookViewId="0">
      <selection activeCell="K32" sqref="K32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63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222" t="s">
        <v>58</v>
      </c>
      <c r="C4" s="222"/>
      <c r="D4" s="222"/>
      <c r="E4" s="222"/>
      <c r="F4" s="22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23" t="s">
        <v>64</v>
      </c>
      <c r="B11" s="223"/>
      <c r="C11" s="223"/>
      <c r="D11" s="8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5</v>
      </c>
      <c r="B13" s="13"/>
      <c r="C13" s="14"/>
      <c r="D13" s="225" t="s">
        <v>79</v>
      </c>
      <c r="E13" s="225"/>
      <c r="F13" s="225"/>
      <c r="G13" s="225"/>
      <c r="H13" s="225"/>
      <c r="I13" s="225"/>
      <c r="J13" s="15"/>
      <c r="K13" s="16"/>
    </row>
    <row r="14" spans="1:11" x14ac:dyDescent="0.25">
      <c r="A14" s="224" t="s">
        <v>64</v>
      </c>
      <c r="B14" s="223"/>
      <c r="C14" s="223"/>
      <c r="D14" s="226"/>
      <c r="E14" s="226"/>
      <c r="F14" s="226"/>
      <c r="G14" s="226"/>
      <c r="H14" s="18"/>
      <c r="I14" s="18"/>
      <c r="J14" s="18"/>
      <c r="K14" s="19"/>
    </row>
    <row r="15" spans="1:11" ht="15.75" thickBot="1" x14ac:dyDescent="0.3">
      <c r="A15" s="20"/>
      <c r="B15" s="8"/>
      <c r="C15" s="8"/>
      <c r="D15" s="8"/>
      <c r="E15" s="8"/>
      <c r="F15" s="17"/>
      <c r="G15" s="8"/>
      <c r="H15" s="21"/>
      <c r="I15" s="22"/>
      <c r="J15" s="17"/>
      <c r="K15" s="23"/>
    </row>
    <row r="16" spans="1:11" x14ac:dyDescent="0.25">
      <c r="A16" s="24" t="s">
        <v>6</v>
      </c>
      <c r="B16" s="25">
        <v>4020</v>
      </c>
      <c r="C16" s="8" t="s">
        <v>7</v>
      </c>
      <c r="D16" s="8"/>
      <c r="E16" s="8"/>
      <c r="F16" s="17"/>
      <c r="G16" s="8"/>
      <c r="H16" s="21"/>
      <c r="I16" s="22"/>
      <c r="J16" s="17"/>
      <c r="K16" s="26"/>
    </row>
    <row r="17" spans="1:11" x14ac:dyDescent="0.25">
      <c r="A17" s="27" t="s">
        <v>8</v>
      </c>
      <c r="B17" s="28">
        <v>6.65</v>
      </c>
      <c r="C17" s="8" t="s">
        <v>7</v>
      </c>
      <c r="D17" s="8"/>
      <c r="E17" s="8"/>
      <c r="F17" s="17"/>
      <c r="G17" s="8"/>
      <c r="H17" s="17"/>
      <c r="I17" s="8"/>
      <c r="J17" s="29"/>
      <c r="K17" s="23"/>
    </row>
    <row r="18" spans="1:11" x14ac:dyDescent="0.25">
      <c r="A18" s="30" t="s">
        <v>9</v>
      </c>
      <c r="B18" s="31">
        <f>B16*B17</f>
        <v>26733</v>
      </c>
      <c r="C18" s="8" t="s">
        <v>10</v>
      </c>
      <c r="D18" s="8"/>
      <c r="E18" s="8"/>
      <c r="F18" s="17"/>
      <c r="G18" s="8"/>
      <c r="H18" s="17"/>
      <c r="I18" s="8"/>
      <c r="J18" s="29"/>
      <c r="K18" s="23"/>
    </row>
    <row r="19" spans="1:11" ht="15.75" thickBot="1" x14ac:dyDescent="0.3">
      <c r="A19" s="32" t="s">
        <v>11</v>
      </c>
      <c r="B19" s="33"/>
      <c r="C19" s="20" t="s">
        <v>10</v>
      </c>
      <c r="D19" s="8"/>
      <c r="E19" s="8"/>
      <c r="F19" s="17"/>
      <c r="G19" s="8"/>
      <c r="H19" s="17"/>
      <c r="I19" s="8"/>
      <c r="J19" s="29"/>
      <c r="K19" s="23"/>
    </row>
    <row r="20" spans="1:11" ht="15.75" thickBot="1" x14ac:dyDescent="0.3">
      <c r="A20" s="34"/>
      <c r="B20" s="35"/>
      <c r="C20" s="8"/>
      <c r="D20" s="8"/>
      <c r="E20" s="8"/>
      <c r="F20" s="17"/>
      <c r="G20" s="8"/>
      <c r="H20" s="17"/>
      <c r="I20" s="8"/>
      <c r="J20" s="29"/>
      <c r="K20" s="23"/>
    </row>
    <row r="21" spans="1:11" ht="15.75" thickBot="1" x14ac:dyDescent="0.3">
      <c r="A21" s="34"/>
      <c r="B21" s="35"/>
      <c r="C21" s="8"/>
      <c r="D21" s="8"/>
      <c r="E21" s="8"/>
      <c r="F21" s="36" t="s">
        <v>12</v>
      </c>
      <c r="G21" s="37"/>
      <c r="H21" s="38" t="s">
        <v>13</v>
      </c>
      <c r="I21" s="39"/>
      <c r="J21" s="40"/>
      <c r="K21" s="41"/>
    </row>
    <row r="22" spans="1:11" ht="15.75" thickBot="1" x14ac:dyDescent="0.3">
      <c r="A22" s="42" t="s">
        <v>14</v>
      </c>
      <c r="B22" s="43"/>
      <c r="C22" s="44"/>
      <c r="D22" s="45" t="s">
        <v>15</v>
      </c>
      <c r="E22" s="46" t="s">
        <v>16</v>
      </c>
      <c r="F22" s="47" t="s">
        <v>17</v>
      </c>
      <c r="G22" s="46" t="s">
        <v>18</v>
      </c>
      <c r="H22" s="48" t="s">
        <v>17</v>
      </c>
      <c r="I22" s="49"/>
      <c r="J22" s="50"/>
      <c r="K22" s="23"/>
    </row>
    <row r="23" spans="1:11" x14ac:dyDescent="0.25">
      <c r="A23" s="230" t="s">
        <v>19</v>
      </c>
      <c r="B23" s="231"/>
      <c r="C23" s="232"/>
      <c r="D23" s="147" t="s">
        <v>7</v>
      </c>
      <c r="E23" s="52" t="s">
        <v>20</v>
      </c>
      <c r="F23" s="53"/>
      <c r="G23" s="54">
        <f>B17*2</f>
        <v>13.3</v>
      </c>
      <c r="H23" s="148">
        <f>F23*G23</f>
        <v>0</v>
      </c>
      <c r="I23" s="49"/>
      <c r="J23" s="56"/>
      <c r="K23" s="57"/>
    </row>
    <row r="24" spans="1:11" x14ac:dyDescent="0.25">
      <c r="A24" s="234" t="s">
        <v>67</v>
      </c>
      <c r="B24" s="235"/>
      <c r="C24" s="236"/>
      <c r="D24" s="116" t="s">
        <v>10</v>
      </c>
      <c r="E24" s="166" t="s">
        <v>68</v>
      </c>
      <c r="F24" s="169"/>
      <c r="G24" s="163">
        <f>B18</f>
        <v>26733</v>
      </c>
      <c r="H24" s="130">
        <f>F24*G24</f>
        <v>0</v>
      </c>
      <c r="I24" s="49"/>
      <c r="J24" s="56"/>
      <c r="K24" s="57"/>
    </row>
    <row r="25" spans="1:11" ht="30" customHeight="1" x14ac:dyDescent="0.25">
      <c r="A25" s="237" t="s">
        <v>69</v>
      </c>
      <c r="B25" s="238"/>
      <c r="C25" s="239"/>
      <c r="D25" s="170" t="s">
        <v>22</v>
      </c>
      <c r="E25" s="171" t="s">
        <v>70</v>
      </c>
      <c r="F25" s="172"/>
      <c r="G25" s="175">
        <f>B18</f>
        <v>26733</v>
      </c>
      <c r="H25" s="173">
        <f>F25*G25</f>
        <v>0</v>
      </c>
      <c r="I25" s="49"/>
      <c r="J25" s="56"/>
      <c r="K25" s="57"/>
    </row>
    <row r="26" spans="1:11" x14ac:dyDescent="0.25">
      <c r="A26" s="213" t="s">
        <v>66</v>
      </c>
      <c r="B26" s="214"/>
      <c r="C26" s="233"/>
      <c r="D26" s="168" t="s">
        <v>22</v>
      </c>
      <c r="E26" s="164" t="s">
        <v>24</v>
      </c>
      <c r="F26" s="167"/>
      <c r="G26" s="165">
        <f>B18+B19</f>
        <v>26733</v>
      </c>
      <c r="H26" s="130">
        <f t="shared" ref="H26:H29" si="0">F26*G26</f>
        <v>0</v>
      </c>
      <c r="I26" s="49"/>
      <c r="J26" s="56"/>
      <c r="K26" s="61"/>
    </row>
    <row r="27" spans="1:11" x14ac:dyDescent="0.25">
      <c r="A27" s="67" t="s">
        <v>25</v>
      </c>
      <c r="B27" s="68"/>
      <c r="C27" s="68"/>
      <c r="D27" s="69" t="s">
        <v>26</v>
      </c>
      <c r="E27" s="70" t="s">
        <v>20</v>
      </c>
      <c r="F27" s="71"/>
      <c r="G27" s="72">
        <f>B18+B19</f>
        <v>26733</v>
      </c>
      <c r="H27" s="130">
        <f t="shared" si="0"/>
        <v>0</v>
      </c>
      <c r="I27" s="49"/>
      <c r="J27" s="56"/>
      <c r="K27" s="61"/>
    </row>
    <row r="28" spans="1:11" x14ac:dyDescent="0.25">
      <c r="A28" s="227" t="s">
        <v>74</v>
      </c>
      <c r="B28" s="228"/>
      <c r="C28" s="229"/>
      <c r="D28" s="69" t="s">
        <v>26</v>
      </c>
      <c r="E28" s="70" t="s">
        <v>20</v>
      </c>
      <c r="F28" s="115"/>
      <c r="G28" s="72">
        <f>B18+B19</f>
        <v>26733</v>
      </c>
      <c r="H28" s="130">
        <f t="shared" si="0"/>
        <v>0</v>
      </c>
      <c r="I28" s="49"/>
      <c r="J28" s="56"/>
      <c r="K28" s="61"/>
    </row>
    <row r="29" spans="1:11" ht="15.75" thickBot="1" x14ac:dyDescent="0.3">
      <c r="A29" s="206" t="s">
        <v>37</v>
      </c>
      <c r="B29" s="207"/>
      <c r="C29" s="208"/>
      <c r="D29" s="134" t="s">
        <v>7</v>
      </c>
      <c r="E29" s="135"/>
      <c r="F29" s="136"/>
      <c r="G29" s="137">
        <f>B16+4*B17+10</f>
        <v>4056.6</v>
      </c>
      <c r="H29" s="138">
        <f t="shared" si="0"/>
        <v>0</v>
      </c>
      <c r="I29" s="49"/>
      <c r="J29" s="56"/>
      <c r="K29" s="61"/>
    </row>
    <row r="30" spans="1:11" ht="15.75" thickBot="1" x14ac:dyDescent="0.3">
      <c r="A30" s="77"/>
      <c r="B30" s="78"/>
      <c r="C30" s="78"/>
      <c r="D30" s="78"/>
      <c r="E30" s="74"/>
      <c r="F30" s="74"/>
      <c r="G30" s="128" t="s">
        <v>27</v>
      </c>
      <c r="H30" s="129">
        <f>SUM(H23:H29)</f>
        <v>0</v>
      </c>
      <c r="I30" s="74"/>
      <c r="J30" s="75"/>
      <c r="K30" s="76"/>
    </row>
    <row r="31" spans="1:11" ht="15.75" thickBot="1" x14ac:dyDescent="0.3">
      <c r="A31" s="77"/>
      <c r="B31" s="78"/>
      <c r="C31" s="78"/>
      <c r="D31" s="78"/>
      <c r="E31" s="79"/>
      <c r="F31" s="74"/>
      <c r="G31" s="74"/>
      <c r="H31" s="74"/>
      <c r="I31" s="74"/>
      <c r="J31" s="75" t="s">
        <v>28</v>
      </c>
      <c r="K31" s="80" t="s">
        <v>29</v>
      </c>
    </row>
    <row r="32" spans="1:11" ht="15.75" thickBot="1" x14ac:dyDescent="0.3">
      <c r="A32" s="77"/>
      <c r="B32" s="78"/>
      <c r="C32" s="78"/>
      <c r="D32" s="78"/>
      <c r="E32" s="74"/>
      <c r="F32" s="74"/>
      <c r="G32" s="74"/>
      <c r="H32" s="74" t="s">
        <v>30</v>
      </c>
      <c r="I32" s="81" t="s">
        <v>17</v>
      </c>
      <c r="J32" s="82">
        <f>H30*0.2</f>
        <v>0</v>
      </c>
      <c r="K32" s="83">
        <f>H30*1.2</f>
        <v>0</v>
      </c>
    </row>
    <row r="33" spans="1:13" ht="15.75" thickBot="1" x14ac:dyDescent="0.3">
      <c r="A33" s="84"/>
      <c r="B33" s="85"/>
      <c r="C33" s="85"/>
      <c r="D33" s="85"/>
      <c r="E33" s="85"/>
      <c r="F33" s="86"/>
      <c r="G33" s="87"/>
      <c r="H33" s="87"/>
      <c r="I33" s="88"/>
      <c r="J33" s="89"/>
      <c r="K33" s="90"/>
    </row>
    <row r="34" spans="1:13" ht="15.75" thickBot="1" x14ac:dyDescent="0.3">
      <c r="A34" s="91"/>
      <c r="B34" s="92"/>
      <c r="C34" s="92"/>
      <c r="D34" s="92"/>
      <c r="E34" s="92"/>
      <c r="F34" s="93"/>
      <c r="G34" s="94"/>
      <c r="H34" s="95"/>
      <c r="I34" s="96"/>
      <c r="J34" s="97"/>
      <c r="K34" s="98"/>
    </row>
    <row r="35" spans="1:13" x14ac:dyDescent="0.25">
      <c r="A35" s="99" t="s">
        <v>31</v>
      </c>
      <c r="B35" s="100"/>
      <c r="C35" s="100"/>
      <c r="D35" s="100"/>
      <c r="E35" s="100"/>
      <c r="F35" s="100"/>
      <c r="G35" s="101"/>
      <c r="H35" s="101"/>
      <c r="I35" s="102"/>
      <c r="J35" s="101"/>
      <c r="K35" s="101"/>
      <c r="L35" s="103"/>
      <c r="M35" s="103"/>
    </row>
    <row r="36" spans="1:13" x14ac:dyDescent="0.25">
      <c r="A36" s="104" t="s">
        <v>32</v>
      </c>
      <c r="B36" s="105"/>
      <c r="C36" s="105"/>
      <c r="D36" s="105"/>
      <c r="E36" s="105"/>
      <c r="F36" s="105"/>
      <c r="G36" s="106"/>
      <c r="H36" s="106"/>
      <c r="I36" s="107"/>
      <c r="J36" s="108"/>
      <c r="K36" s="109"/>
      <c r="L36" s="103"/>
      <c r="M36" s="103"/>
    </row>
    <row r="37" spans="1:13" x14ac:dyDescent="0.25">
      <c r="A37" s="196" t="s">
        <v>33</v>
      </c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</row>
    <row r="38" spans="1:13" x14ac:dyDescent="0.25">
      <c r="A38" s="123"/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</row>
    <row r="39" spans="1:13" x14ac:dyDescent="0.25">
      <c r="F39" s="3"/>
      <c r="H39" s="3"/>
      <c r="J39" s="3"/>
      <c r="K39" s="3"/>
    </row>
    <row r="40" spans="1:13" x14ac:dyDescent="0.25">
      <c r="A40" s="110"/>
      <c r="B40" s="110"/>
      <c r="C40" s="111"/>
      <c r="D40" s="112"/>
      <c r="E40" s="112"/>
      <c r="F40" s="112"/>
      <c r="G40" s="113" t="s">
        <v>34</v>
      </c>
      <c r="H40" s="113"/>
      <c r="I40" s="113"/>
      <c r="J40" s="3"/>
      <c r="K40" s="3"/>
    </row>
    <row r="41" spans="1:13" x14ac:dyDescent="0.25">
      <c r="A41" s="197" t="s">
        <v>35</v>
      </c>
      <c r="B41" s="197"/>
      <c r="C41" s="197"/>
      <c r="D41" s="114"/>
      <c r="E41" s="114"/>
      <c r="F41" s="111"/>
      <c r="G41" s="113" t="s">
        <v>36</v>
      </c>
      <c r="H41" s="113"/>
      <c r="I41" s="113"/>
      <c r="J41" s="3"/>
      <c r="K41" s="3"/>
    </row>
  </sheetData>
  <mergeCells count="13">
    <mergeCell ref="A37:M37"/>
    <mergeCell ref="A41:C41"/>
    <mergeCell ref="A28:C28"/>
    <mergeCell ref="A29:C29"/>
    <mergeCell ref="B4:F4"/>
    <mergeCell ref="A11:C11"/>
    <mergeCell ref="A14:C14"/>
    <mergeCell ref="D13:I13"/>
    <mergeCell ref="D14:G14"/>
    <mergeCell ref="A23:C23"/>
    <mergeCell ref="A26:C26"/>
    <mergeCell ref="A24:C24"/>
    <mergeCell ref="A25:C25"/>
  </mergeCells>
  <pageMargins left="0.7" right="0.7" top="0.75" bottom="0.75" header="0.3" footer="0.3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L43"/>
  <sheetViews>
    <sheetView zoomScale="70" zoomScaleNormal="70" workbookViewId="0"/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72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222" t="s">
        <v>58</v>
      </c>
      <c r="C4" s="222"/>
      <c r="D4" s="222"/>
      <c r="E4" s="222"/>
      <c r="F4" s="22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223" t="s">
        <v>73</v>
      </c>
      <c r="B11" s="223"/>
      <c r="C11" s="223"/>
      <c r="D11" s="223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5</v>
      </c>
      <c r="B13" s="13"/>
      <c r="C13" s="14"/>
      <c r="D13" s="176" t="s">
        <v>71</v>
      </c>
      <c r="E13" s="240" t="s">
        <v>75</v>
      </c>
      <c r="F13" s="240"/>
      <c r="G13" s="240"/>
      <c r="H13" s="240"/>
      <c r="I13" s="240"/>
      <c r="J13" s="240"/>
      <c r="K13" s="241"/>
    </row>
    <row r="14" spans="1:11" x14ac:dyDescent="0.25">
      <c r="A14" s="224" t="s">
        <v>73</v>
      </c>
      <c r="B14" s="223"/>
      <c r="C14" s="223"/>
      <c r="D14" s="223"/>
      <c r="E14" s="177"/>
      <c r="F14" s="242" t="s">
        <v>76</v>
      </c>
      <c r="G14" s="242"/>
      <c r="H14" s="242"/>
      <c r="I14" s="242"/>
      <c r="J14" s="242"/>
      <c r="K14" s="243"/>
    </row>
    <row r="15" spans="1:11" ht="15.75" thickBot="1" x14ac:dyDescent="0.3">
      <c r="A15" s="20"/>
      <c r="B15" s="8"/>
      <c r="C15" s="8"/>
      <c r="D15" s="8"/>
      <c r="E15" s="8"/>
      <c r="F15" s="17"/>
      <c r="G15" s="8"/>
      <c r="H15" s="21"/>
      <c r="I15" s="22"/>
      <c r="J15" s="17"/>
      <c r="K15" s="23"/>
    </row>
    <row r="16" spans="1:11" x14ac:dyDescent="0.25">
      <c r="A16" s="24" t="s">
        <v>6</v>
      </c>
      <c r="B16" s="25">
        <v>2940</v>
      </c>
      <c r="C16" s="8" t="s">
        <v>7</v>
      </c>
      <c r="D16" s="8"/>
      <c r="E16" s="8"/>
      <c r="F16" s="17"/>
      <c r="G16" s="8"/>
      <c r="H16" s="21"/>
      <c r="I16" s="22"/>
      <c r="J16" s="17"/>
      <c r="K16" s="26"/>
    </row>
    <row r="17" spans="1:11" x14ac:dyDescent="0.25">
      <c r="A17" s="27" t="s">
        <v>8</v>
      </c>
      <c r="B17" s="28">
        <v>6.5</v>
      </c>
      <c r="C17" s="8" t="s">
        <v>7</v>
      </c>
      <c r="D17" s="8"/>
      <c r="E17" s="8"/>
      <c r="F17" s="17"/>
      <c r="G17" s="8"/>
      <c r="H17" s="17"/>
      <c r="I17" s="8"/>
      <c r="J17" s="29"/>
      <c r="K17" s="23"/>
    </row>
    <row r="18" spans="1:11" x14ac:dyDescent="0.25">
      <c r="A18" s="30" t="s">
        <v>9</v>
      </c>
      <c r="B18" s="31">
        <f>B16*B17</f>
        <v>19110</v>
      </c>
      <c r="C18" s="8" t="s">
        <v>10</v>
      </c>
      <c r="D18" s="8"/>
      <c r="E18" s="8"/>
      <c r="F18" s="17"/>
      <c r="G18" s="8"/>
      <c r="H18" s="17"/>
      <c r="I18" s="8"/>
      <c r="J18" s="29"/>
      <c r="K18" s="23"/>
    </row>
    <row r="19" spans="1:11" ht="15.75" thickBot="1" x14ac:dyDescent="0.3">
      <c r="A19" s="32" t="s">
        <v>11</v>
      </c>
      <c r="B19" s="33"/>
      <c r="C19" s="20" t="s">
        <v>10</v>
      </c>
      <c r="D19" s="8"/>
      <c r="E19" s="8"/>
      <c r="F19" s="17"/>
      <c r="G19" s="8"/>
      <c r="H19" s="17"/>
      <c r="I19" s="8"/>
      <c r="J19" s="29"/>
      <c r="K19" s="23"/>
    </row>
    <row r="20" spans="1:11" ht="15.75" thickBot="1" x14ac:dyDescent="0.3">
      <c r="A20" s="34"/>
      <c r="B20" s="35"/>
      <c r="C20" s="8"/>
      <c r="D20" s="8"/>
      <c r="E20" s="8"/>
      <c r="F20" s="17"/>
      <c r="G20" s="8"/>
      <c r="H20" s="17"/>
      <c r="I20" s="8"/>
      <c r="J20" s="29"/>
      <c r="K20" s="23"/>
    </row>
    <row r="21" spans="1:11" ht="15.75" thickBot="1" x14ac:dyDescent="0.3">
      <c r="A21" s="34"/>
      <c r="B21" s="35"/>
      <c r="C21" s="8"/>
      <c r="D21" s="8"/>
      <c r="E21" s="8"/>
      <c r="F21" s="36" t="s">
        <v>12</v>
      </c>
      <c r="G21" s="37"/>
      <c r="H21" s="38" t="s">
        <v>13</v>
      </c>
      <c r="I21" s="39"/>
      <c r="J21" s="40"/>
      <c r="K21" s="41"/>
    </row>
    <row r="22" spans="1:11" ht="15.75" thickBot="1" x14ac:dyDescent="0.3">
      <c r="A22" s="42" t="s">
        <v>14</v>
      </c>
      <c r="B22" s="43"/>
      <c r="C22" s="44"/>
      <c r="D22" s="45" t="s">
        <v>15</v>
      </c>
      <c r="E22" s="46" t="s">
        <v>16</v>
      </c>
      <c r="F22" s="47" t="s">
        <v>17</v>
      </c>
      <c r="G22" s="46" t="s">
        <v>18</v>
      </c>
      <c r="H22" s="48" t="s">
        <v>17</v>
      </c>
      <c r="I22" s="49"/>
      <c r="J22" s="50"/>
      <c r="K22" s="23"/>
    </row>
    <row r="23" spans="1:11" x14ac:dyDescent="0.25">
      <c r="A23" s="230" t="s">
        <v>19</v>
      </c>
      <c r="B23" s="231"/>
      <c r="C23" s="232"/>
      <c r="D23" s="147" t="s">
        <v>7</v>
      </c>
      <c r="E23" s="52" t="s">
        <v>20</v>
      </c>
      <c r="F23" s="53"/>
      <c r="G23" s="54">
        <f>B17*2</f>
        <v>13</v>
      </c>
      <c r="H23" s="148">
        <f>F23*G23</f>
        <v>0</v>
      </c>
      <c r="I23" s="49"/>
      <c r="J23" s="56"/>
      <c r="K23" s="57"/>
    </row>
    <row r="24" spans="1:11" x14ac:dyDescent="0.25">
      <c r="A24" s="198" t="s">
        <v>21</v>
      </c>
      <c r="B24" s="199"/>
      <c r="C24" s="199"/>
      <c r="D24" s="58" t="s">
        <v>22</v>
      </c>
      <c r="E24" s="59"/>
      <c r="F24" s="60"/>
      <c r="G24" s="154">
        <v>4563</v>
      </c>
      <c r="H24" s="130">
        <f t="shared" ref="H24:H31" si="0">F24*G24</f>
        <v>0</v>
      </c>
      <c r="I24" s="49"/>
      <c r="J24" s="56"/>
      <c r="K24" s="57"/>
    </row>
    <row r="25" spans="1:11" x14ac:dyDescent="0.25">
      <c r="A25" s="234" t="s">
        <v>67</v>
      </c>
      <c r="B25" s="235"/>
      <c r="C25" s="236"/>
      <c r="D25" s="116" t="s">
        <v>10</v>
      </c>
      <c r="E25" s="166" t="s">
        <v>68</v>
      </c>
      <c r="F25" s="169"/>
      <c r="G25" s="163">
        <v>14547</v>
      </c>
      <c r="H25" s="130">
        <f>F25*G25</f>
        <v>0</v>
      </c>
      <c r="I25" s="49"/>
      <c r="J25" s="56"/>
      <c r="K25" s="57"/>
    </row>
    <row r="26" spans="1:11" ht="30" customHeight="1" x14ac:dyDescent="0.25">
      <c r="A26" s="237" t="s">
        <v>69</v>
      </c>
      <c r="B26" s="238"/>
      <c r="C26" s="239"/>
      <c r="D26" s="170" t="s">
        <v>22</v>
      </c>
      <c r="E26" s="171" t="s">
        <v>70</v>
      </c>
      <c r="F26" s="172"/>
      <c r="G26" s="175">
        <v>14547</v>
      </c>
      <c r="H26" s="173">
        <f>F26*G26</f>
        <v>0</v>
      </c>
      <c r="I26" s="49"/>
      <c r="J26" s="56"/>
      <c r="K26" s="57"/>
    </row>
    <row r="27" spans="1:11" x14ac:dyDescent="0.25">
      <c r="A27" s="213" t="s">
        <v>66</v>
      </c>
      <c r="B27" s="214"/>
      <c r="C27" s="233"/>
      <c r="D27" s="168" t="s">
        <v>22</v>
      </c>
      <c r="E27" s="164" t="s">
        <v>24</v>
      </c>
      <c r="F27" s="167"/>
      <c r="G27" s="165">
        <f>B18+B19</f>
        <v>19110</v>
      </c>
      <c r="H27" s="130">
        <f t="shared" si="0"/>
        <v>0</v>
      </c>
      <c r="I27" s="49"/>
      <c r="J27" s="56"/>
      <c r="K27" s="61"/>
    </row>
    <row r="28" spans="1:11" ht="30" customHeight="1" x14ac:dyDescent="0.25">
      <c r="A28" s="200" t="s">
        <v>65</v>
      </c>
      <c r="B28" s="201"/>
      <c r="C28" s="202"/>
      <c r="D28" s="62" t="s">
        <v>22</v>
      </c>
      <c r="E28" s="63" t="s">
        <v>20</v>
      </c>
      <c r="F28" s="64"/>
      <c r="G28" s="65">
        <v>762</v>
      </c>
      <c r="H28" s="173">
        <f t="shared" si="0"/>
        <v>0</v>
      </c>
      <c r="I28" s="49"/>
      <c r="J28" s="66"/>
      <c r="K28" s="61"/>
    </row>
    <row r="29" spans="1:11" x14ac:dyDescent="0.25">
      <c r="A29" s="67" t="s">
        <v>25</v>
      </c>
      <c r="B29" s="68"/>
      <c r="C29" s="68"/>
      <c r="D29" s="69" t="s">
        <v>26</v>
      </c>
      <c r="E29" s="70" t="s">
        <v>20</v>
      </c>
      <c r="F29" s="71"/>
      <c r="G29" s="72">
        <f>B18+B19</f>
        <v>19110</v>
      </c>
      <c r="H29" s="130">
        <f t="shared" si="0"/>
        <v>0</v>
      </c>
      <c r="I29" s="49"/>
      <c r="J29" s="56"/>
      <c r="K29" s="61"/>
    </row>
    <row r="30" spans="1:11" x14ac:dyDescent="0.25">
      <c r="A30" s="227" t="s">
        <v>74</v>
      </c>
      <c r="B30" s="228"/>
      <c r="C30" s="229"/>
      <c r="D30" s="69" t="s">
        <v>26</v>
      </c>
      <c r="E30" s="70" t="s">
        <v>20</v>
      </c>
      <c r="F30" s="115"/>
      <c r="G30" s="72">
        <v>4563</v>
      </c>
      <c r="H30" s="130">
        <f t="shared" si="0"/>
        <v>0</v>
      </c>
      <c r="I30" s="49"/>
      <c r="J30" s="56"/>
      <c r="K30" s="61"/>
    </row>
    <row r="31" spans="1:11" ht="15.75" thickBot="1" x14ac:dyDescent="0.3">
      <c r="A31" s="206" t="s">
        <v>37</v>
      </c>
      <c r="B31" s="207"/>
      <c r="C31" s="208"/>
      <c r="D31" s="134" t="s">
        <v>7</v>
      </c>
      <c r="E31" s="135"/>
      <c r="F31" s="136"/>
      <c r="G31" s="137">
        <f>B16+13</f>
        <v>2953</v>
      </c>
      <c r="H31" s="138">
        <f t="shared" si="0"/>
        <v>0</v>
      </c>
      <c r="I31" s="49"/>
      <c r="J31" s="56"/>
      <c r="K31" s="61"/>
    </row>
    <row r="32" spans="1:11" ht="15.75" thickBot="1" x14ac:dyDescent="0.3">
      <c r="A32" s="77"/>
      <c r="B32" s="78"/>
      <c r="C32" s="78"/>
      <c r="D32" s="78"/>
      <c r="E32" s="74"/>
      <c r="F32" s="74"/>
      <c r="G32" s="128" t="s">
        <v>27</v>
      </c>
      <c r="H32" s="129">
        <f>SUM(H23:H31)</f>
        <v>0</v>
      </c>
      <c r="I32" s="74"/>
      <c r="J32" s="75"/>
      <c r="K32" s="76"/>
    </row>
    <row r="33" spans="1:12" ht="15.75" thickBot="1" x14ac:dyDescent="0.3">
      <c r="A33" s="77"/>
      <c r="B33" s="78"/>
      <c r="C33" s="78"/>
      <c r="D33" s="78"/>
      <c r="E33" s="79"/>
      <c r="F33" s="74"/>
      <c r="G33" s="74"/>
      <c r="H33" s="74"/>
      <c r="I33" s="74"/>
      <c r="J33" s="75" t="s">
        <v>28</v>
      </c>
      <c r="K33" s="80" t="s">
        <v>29</v>
      </c>
    </row>
    <row r="34" spans="1:12" ht="15.75" thickBot="1" x14ac:dyDescent="0.3">
      <c r="A34" s="77"/>
      <c r="B34" s="78"/>
      <c r="C34" s="78"/>
      <c r="D34" s="78"/>
      <c r="E34" s="74"/>
      <c r="F34" s="74"/>
      <c r="G34" s="74"/>
      <c r="H34" s="74" t="s">
        <v>30</v>
      </c>
      <c r="I34" s="81" t="s">
        <v>17</v>
      </c>
      <c r="J34" s="82">
        <f>H32*0.2</f>
        <v>0</v>
      </c>
      <c r="K34" s="83">
        <f>H32*1.2</f>
        <v>0</v>
      </c>
    </row>
    <row r="35" spans="1:12" ht="15.75" thickBot="1" x14ac:dyDescent="0.3">
      <c r="A35" s="84"/>
      <c r="B35" s="85"/>
      <c r="C35" s="85"/>
      <c r="D35" s="85"/>
      <c r="E35" s="85"/>
      <c r="F35" s="86"/>
      <c r="G35" s="87"/>
      <c r="H35" s="87"/>
      <c r="I35" s="88"/>
      <c r="J35" s="89"/>
      <c r="K35" s="90"/>
    </row>
    <row r="36" spans="1:12" ht="15.75" thickBot="1" x14ac:dyDescent="0.3">
      <c r="A36" s="91"/>
      <c r="B36" s="92"/>
      <c r="C36" s="92"/>
      <c r="D36" s="92"/>
      <c r="E36" s="92"/>
      <c r="F36" s="93"/>
      <c r="G36" s="94"/>
      <c r="H36" s="95"/>
      <c r="I36" s="96"/>
      <c r="J36" s="97"/>
      <c r="K36" s="98"/>
    </row>
    <row r="37" spans="1:12" x14ac:dyDescent="0.25">
      <c r="A37" s="99" t="s">
        <v>31</v>
      </c>
      <c r="B37" s="100"/>
      <c r="C37" s="100"/>
      <c r="D37" s="100"/>
      <c r="E37" s="100"/>
      <c r="F37" s="100"/>
      <c r="G37" s="101"/>
      <c r="H37" s="101"/>
      <c r="I37" s="102"/>
      <c r="J37" s="101"/>
      <c r="K37" s="101"/>
      <c r="L37" s="103"/>
    </row>
    <row r="38" spans="1:12" x14ac:dyDescent="0.25">
      <c r="A38" s="104" t="s">
        <v>32</v>
      </c>
      <c r="B38" s="105"/>
      <c r="C38" s="105"/>
      <c r="D38" s="105"/>
      <c r="E38" s="105"/>
      <c r="F38" s="105"/>
      <c r="G38" s="106"/>
      <c r="H38" s="106"/>
      <c r="I38" s="107"/>
      <c r="J38" s="108"/>
      <c r="K38" s="109"/>
      <c r="L38" s="103"/>
    </row>
    <row r="39" spans="1:12" x14ac:dyDescent="0.25">
      <c r="A39" s="196" t="s">
        <v>33</v>
      </c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</row>
    <row r="40" spans="1:12" x14ac:dyDescent="0.25">
      <c r="A40" s="174"/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</row>
    <row r="41" spans="1:12" x14ac:dyDescent="0.25">
      <c r="F41" s="3"/>
      <c r="H41" s="3"/>
      <c r="J41" s="3"/>
      <c r="K41" s="3"/>
    </row>
    <row r="42" spans="1:12" x14ac:dyDescent="0.25">
      <c r="A42" s="110"/>
      <c r="B42" s="110"/>
      <c r="C42" s="111"/>
      <c r="D42" s="112"/>
      <c r="E42" s="112"/>
      <c r="F42" s="112"/>
      <c r="G42" s="113" t="s">
        <v>34</v>
      </c>
      <c r="H42" s="113"/>
      <c r="I42" s="113"/>
      <c r="J42" s="3"/>
      <c r="K42" s="3"/>
    </row>
    <row r="43" spans="1:12" x14ac:dyDescent="0.25">
      <c r="A43" s="197" t="s">
        <v>35</v>
      </c>
      <c r="B43" s="197"/>
      <c r="C43" s="197"/>
      <c r="D43" s="114"/>
      <c r="E43" s="114"/>
      <c r="F43" s="111"/>
      <c r="G43" s="113" t="s">
        <v>36</v>
      </c>
      <c r="H43" s="113"/>
      <c r="I43" s="113"/>
      <c r="J43" s="3"/>
      <c r="K43" s="3"/>
    </row>
  </sheetData>
  <mergeCells count="15">
    <mergeCell ref="A23:C23"/>
    <mergeCell ref="B4:F4"/>
    <mergeCell ref="A11:D11"/>
    <mergeCell ref="E13:K13"/>
    <mergeCell ref="A14:D14"/>
    <mergeCell ref="F14:K14"/>
    <mergeCell ref="A31:C31"/>
    <mergeCell ref="A39:L39"/>
    <mergeCell ref="A43:C43"/>
    <mergeCell ref="A24:C24"/>
    <mergeCell ref="A25:C25"/>
    <mergeCell ref="A26:C26"/>
    <mergeCell ref="A27:C27"/>
    <mergeCell ref="A28:C28"/>
    <mergeCell ref="A30:C30"/>
  </mergeCells>
  <pageMargins left="0.7" right="0.7" top="0.75" bottom="0.75" header="0.3" footer="0.3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K9"/>
  <sheetViews>
    <sheetView tabSelected="1" zoomScale="85" zoomScaleNormal="85" workbookViewId="0">
      <selection activeCell="H7" sqref="H7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6.28515625" customWidth="1"/>
    <col min="5" max="5" width="27" customWidth="1"/>
    <col min="6" max="8" width="11.28515625" customWidth="1"/>
    <col min="9" max="9" width="15.5703125" customWidth="1"/>
    <col min="10" max="10" width="16.85546875" customWidth="1"/>
    <col min="11" max="11" width="12.28515625" customWidth="1"/>
  </cols>
  <sheetData>
    <row r="1" spans="2:11" x14ac:dyDescent="0.25">
      <c r="B1" s="245" t="s">
        <v>77</v>
      </c>
      <c r="C1" s="245"/>
      <c r="D1" s="245"/>
      <c r="E1" s="245"/>
      <c r="F1" s="245"/>
      <c r="G1" s="245"/>
      <c r="H1" s="245"/>
      <c r="I1" s="245"/>
      <c r="J1" s="245"/>
    </row>
    <row r="2" spans="2:11" x14ac:dyDescent="0.25">
      <c r="B2" s="222" t="s">
        <v>78</v>
      </c>
      <c r="C2" s="222"/>
      <c r="D2" s="222"/>
      <c r="E2" s="222"/>
      <c r="F2" s="222"/>
      <c r="G2" s="222"/>
      <c r="H2" s="122"/>
      <c r="I2" s="122"/>
    </row>
    <row r="3" spans="2:11" ht="15.75" thickBot="1" x14ac:dyDescent="0.3">
      <c r="B3" s="244"/>
      <c r="C3" s="244"/>
      <c r="D3" s="244"/>
      <c r="E3" s="244"/>
      <c r="F3" s="244"/>
      <c r="G3" s="244"/>
      <c r="H3" s="244"/>
      <c r="I3" s="244"/>
    </row>
    <row r="4" spans="2:11" ht="32.450000000000003" customHeight="1" thickBot="1" x14ac:dyDescent="0.3">
      <c r="B4" s="117" t="s">
        <v>38</v>
      </c>
      <c r="C4" s="118" t="s">
        <v>39</v>
      </c>
      <c r="D4" s="118" t="s">
        <v>40</v>
      </c>
      <c r="E4" s="118" t="s">
        <v>47</v>
      </c>
      <c r="F4" s="119" t="s">
        <v>42</v>
      </c>
      <c r="G4" s="119" t="s">
        <v>41</v>
      </c>
      <c r="H4" s="120" t="s">
        <v>43</v>
      </c>
      <c r="I4" s="121" t="s">
        <v>44</v>
      </c>
      <c r="J4" s="121" t="s">
        <v>45</v>
      </c>
    </row>
    <row r="5" spans="2:11" x14ac:dyDescent="0.25">
      <c r="B5" s="143">
        <v>1</v>
      </c>
      <c r="C5" s="144" t="s">
        <v>50</v>
      </c>
      <c r="D5" s="153" t="s">
        <v>51</v>
      </c>
      <c r="E5" s="145" t="s">
        <v>52</v>
      </c>
      <c r="F5" s="146">
        <v>0</v>
      </c>
      <c r="G5" s="144">
        <v>1.8340000000000001</v>
      </c>
      <c r="H5" s="189">
        <v>1.8340000000000001</v>
      </c>
      <c r="I5" s="180">
        <f>'2765'!H31</f>
        <v>0</v>
      </c>
      <c r="J5" s="181">
        <f t="shared" ref="J5:J7" si="0">I5*1.2</f>
        <v>0</v>
      </c>
      <c r="K5" s="141"/>
    </row>
    <row r="6" spans="2:11" x14ac:dyDescent="0.25">
      <c r="B6" s="139">
        <v>2</v>
      </c>
      <c r="C6" s="140" t="s">
        <v>53</v>
      </c>
      <c r="D6" s="149" t="s">
        <v>51</v>
      </c>
      <c r="E6" s="150" t="s">
        <v>55</v>
      </c>
      <c r="F6" s="142">
        <v>6.78</v>
      </c>
      <c r="G6" s="142">
        <v>10.8</v>
      </c>
      <c r="H6" s="190">
        <v>4.0199999999999996</v>
      </c>
      <c r="I6" s="178">
        <f>'2713'!H30</f>
        <v>0</v>
      </c>
      <c r="J6" s="182">
        <f t="shared" si="0"/>
        <v>0</v>
      </c>
      <c r="K6" s="141"/>
    </row>
    <row r="7" spans="2:11" ht="15.75" thickBot="1" x14ac:dyDescent="0.3">
      <c r="B7" s="191">
        <v>3</v>
      </c>
      <c r="C7" s="192" t="s">
        <v>54</v>
      </c>
      <c r="D7" s="192" t="s">
        <v>51</v>
      </c>
      <c r="E7" s="193" t="s">
        <v>56</v>
      </c>
      <c r="F7" s="194">
        <v>4.5529999999999999</v>
      </c>
      <c r="G7" s="192">
        <v>7.4930000000000003</v>
      </c>
      <c r="H7" s="195">
        <f>G7-F7</f>
        <v>2.9400000000000004</v>
      </c>
      <c r="I7" s="179">
        <f>'2805'!H32</f>
        <v>0</v>
      </c>
      <c r="J7" s="183">
        <f t="shared" si="0"/>
        <v>0</v>
      </c>
      <c r="K7" s="141"/>
    </row>
    <row r="8" spans="2:11" ht="15.75" thickBot="1" x14ac:dyDescent="0.3">
      <c r="B8" s="37"/>
      <c r="C8" s="37"/>
      <c r="D8" s="37"/>
      <c r="F8" s="37"/>
      <c r="G8" s="187" t="s">
        <v>46</v>
      </c>
      <c r="H8" s="188">
        <f>SUM(H5:H7)</f>
        <v>8.7940000000000005</v>
      </c>
      <c r="I8" s="184">
        <f>SUM(I5:I7)</f>
        <v>0</v>
      </c>
      <c r="J8" s="185">
        <f>SUM(J5:J7)</f>
        <v>0</v>
      </c>
      <c r="K8" s="152"/>
    </row>
    <row r="9" spans="2:11" x14ac:dyDescent="0.25">
      <c r="G9" s="151"/>
      <c r="J9" s="151"/>
    </row>
  </sheetData>
  <mergeCells count="3">
    <mergeCell ref="B3:I3"/>
    <mergeCell ref="B2:G2"/>
    <mergeCell ref="B1:J1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2765</vt:lpstr>
      <vt:lpstr>2713</vt:lpstr>
      <vt:lpstr>2805</vt:lpstr>
      <vt:lpstr>RS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2021-02-04T10:00:59Z</cp:lastPrinted>
  <dcterms:created xsi:type="dcterms:W3CDTF">2018-05-11T08:20:24Z</dcterms:created>
  <dcterms:modified xsi:type="dcterms:W3CDTF">2021-04-08T10:25:27Z</dcterms:modified>
</cp:coreProperties>
</file>